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010" windowWidth="19425" windowHeight="9975" firstSheet="1" activeTab="1"/>
  </bookViews>
  <sheets>
    <sheet name="金額核對" sheetId="14" state="hidden" r:id="rId1"/>
    <sheet name="第一季發布" sheetId="11" r:id="rId2"/>
  </sheets>
  <definedNames>
    <definedName name="_xlnm.Print_Area" localSheetId="1">第一季發布!$A$1:$I$12</definedName>
    <definedName name="_xlnm.Print_Titles" localSheetId="1">第一季發布!$1:$5</definedName>
    <definedName name="主辦機關">#REF!</definedName>
    <definedName name="年度">#REF!</definedName>
    <definedName name="有無涉及財務或勞務採購">#REF!</definedName>
    <definedName name="科目">#REF!</definedName>
    <definedName name="科室">#REF!</definedName>
    <definedName name="補助事項或用途">#REF!</definedName>
  </definedNames>
  <calcPr calcId="145621"/>
</workbook>
</file>

<file path=xl/calcChain.xml><?xml version="1.0" encoding="utf-8"?>
<calcChain xmlns="http://schemas.openxmlformats.org/spreadsheetml/2006/main">
  <c r="AI7" i="14" l="1"/>
  <c r="AJ6" i="14"/>
  <c r="AI6" i="14"/>
  <c r="AB6" i="14"/>
  <c r="AA6" i="14"/>
  <c r="V6" i="14"/>
  <c r="AH4" i="14"/>
  <c r="AH5" i="14" s="1"/>
  <c r="AG4" i="14"/>
  <c r="AF4" i="14"/>
  <c r="AE4" i="14"/>
  <c r="AD4" i="14"/>
  <c r="AD5" i="14" s="1"/>
  <c r="AC4" i="14"/>
  <c r="Z4" i="14"/>
  <c r="Y4" i="14"/>
  <c r="W4" i="14"/>
  <c r="U4" i="14"/>
  <c r="T4" i="14"/>
  <c r="AJ3" i="14"/>
  <c r="AJ7" i="14" s="1"/>
  <c r="AI3" i="14"/>
  <c r="AH3" i="14"/>
  <c r="AG3" i="14"/>
  <c r="AG5" i="14" s="1"/>
  <c r="AF3" i="14"/>
  <c r="AF5" i="14" s="1"/>
  <c r="AE3" i="14"/>
  <c r="AE5" i="14" s="1"/>
  <c r="AD3" i="14"/>
  <c r="AC3" i="14"/>
  <c r="AC5" i="14" s="1"/>
  <c r="AB3" i="14"/>
  <c r="AB7" i="14" s="1"/>
  <c r="AA3" i="14"/>
  <c r="AA7" i="14" s="1"/>
  <c r="Z3" i="14"/>
  <c r="Z5" i="14" s="1"/>
  <c r="Y3" i="14"/>
  <c r="Y5" i="14" s="1"/>
  <c r="X3" i="14"/>
  <c r="W3" i="14"/>
  <c r="W5" i="14" s="1"/>
  <c r="V3" i="14"/>
  <c r="U3" i="14"/>
  <c r="U5" i="14" s="1"/>
  <c r="T3" i="14"/>
  <c r="T5" i="14" s="1"/>
  <c r="X4" i="14" l="1"/>
  <c r="X5" i="14" s="1"/>
  <c r="E12" i="11"/>
</calcChain>
</file>

<file path=xl/sharedStrings.xml><?xml version="1.0" encoding="utf-8"?>
<sst xmlns="http://schemas.openxmlformats.org/spreadsheetml/2006/main" count="112" uniqueCount="55">
  <si>
    <t>是</t>
    <phoneticPr fontId="3" type="noConversion"/>
  </si>
  <si>
    <t>新北市工業會</t>
  </si>
  <si>
    <t>單位：千元</t>
    <phoneticPr fontId="3" type="noConversion"/>
  </si>
  <si>
    <t>工作計畫
科目名稱</t>
    <phoneticPr fontId="3" type="noConversion"/>
  </si>
  <si>
    <t>補助事項或用途</t>
    <phoneticPr fontId="3" type="noConversion"/>
  </si>
  <si>
    <t>主辦機關</t>
    <phoneticPr fontId="3" type="noConversion"/>
  </si>
  <si>
    <t>累計撥付金額</t>
    <phoneticPr fontId="3" type="noConversion"/>
  </si>
  <si>
    <t>有無涉及財物或勞務採購</t>
  </si>
  <si>
    <t>是否為除外規定
之民間團體</t>
    <phoneticPr fontId="3" type="noConversion"/>
  </si>
  <si>
    <t>是</t>
    <phoneticPr fontId="3" type="noConversion"/>
  </si>
  <si>
    <t>否</t>
    <phoneticPr fontId="3" type="noConversion"/>
  </si>
  <si>
    <t>合       計</t>
  </si>
  <si>
    <t>處理方式
(如未涉及採購則毋須填列，如採公開招標，請填列得標廠商)</t>
    <phoneticPr fontId="3" type="noConversion"/>
  </si>
  <si>
    <t>新北市工商發展投資策進會</t>
  </si>
  <si>
    <r>
      <t>補助對象</t>
    </r>
    <r>
      <rPr>
        <sz val="14"/>
        <rFont val="Times New Roman"/>
        <family val="1"/>
      </rPr>
      <t/>
    </r>
    <phoneticPr fontId="3" type="noConversion"/>
  </si>
  <si>
    <t>經濟發展及輔導</t>
  </si>
  <si>
    <t>工業科</t>
    <phoneticPr fontId="2" type="noConversion"/>
  </si>
  <si>
    <t>商業科</t>
    <phoneticPr fontId="2" type="noConversion"/>
  </si>
  <si>
    <t>經濟發展局</t>
  </si>
  <si>
    <t>至106年3月止</t>
    <phoneticPr fontId="3" type="noConversion"/>
  </si>
  <si>
    <t>新北市政府106年度對民間團體補(捐)助經費明細表</t>
    <phoneticPr fontId="3" type="noConversion"/>
  </si>
  <si>
    <t>招商科</t>
    <phoneticPr fontId="2" type="noConversion"/>
  </si>
  <si>
    <t>青年貸款</t>
    <phoneticPr fontId="2" type="noConversion"/>
  </si>
  <si>
    <t>撥付(當年)</t>
    <phoneticPr fontId="2" type="noConversion"/>
  </si>
  <si>
    <t>撥付(以前年)</t>
    <phoneticPr fontId="2" type="noConversion"/>
  </si>
  <si>
    <t>補助工業團體</t>
    <phoneticPr fontId="2" type="noConversion"/>
  </si>
  <si>
    <t>工策會</t>
    <phoneticPr fontId="2" type="noConversion"/>
  </si>
  <si>
    <t>SBIR</t>
    <phoneticPr fontId="2" type="noConversion"/>
  </si>
  <si>
    <t>補助製造業</t>
    <phoneticPr fontId="2" type="noConversion"/>
  </si>
  <si>
    <t>商業會</t>
    <phoneticPr fontId="2" type="noConversion"/>
  </si>
  <si>
    <t>補助商圈聯合</t>
    <phoneticPr fontId="2" type="noConversion"/>
  </si>
  <si>
    <t>商圈組織</t>
    <phoneticPr fontId="2" type="noConversion"/>
  </si>
  <si>
    <t>非公有房舍</t>
    <phoneticPr fontId="2" type="noConversion"/>
  </si>
  <si>
    <t>服務業節電</t>
    <phoneticPr fontId="2" type="noConversion"/>
  </si>
  <si>
    <t>綠能應用</t>
    <phoneticPr fontId="2" type="noConversion"/>
  </si>
  <si>
    <t>綠產科</t>
    <phoneticPr fontId="2" type="noConversion"/>
  </si>
  <si>
    <t>補助新北市工商發展投資策進會工作計畫(106)</t>
  </si>
  <si>
    <t>展售活動</t>
    <phoneticPr fontId="2" type="noConversion"/>
  </si>
  <si>
    <t>預算(保留)</t>
    <phoneticPr fontId="2" type="noConversion"/>
  </si>
  <si>
    <r>
      <rPr>
        <b/>
        <sz val="11"/>
        <color rgb="FFFF0000"/>
        <rFont val="細明體"/>
        <family val="3"/>
        <charset val="136"/>
      </rPr>
      <t>剩餘</t>
    </r>
    <r>
      <rPr>
        <sz val="11"/>
        <color theme="1"/>
        <rFont val="細明體"/>
        <family val="3"/>
        <charset val="136"/>
      </rPr>
      <t>(當年)</t>
    </r>
    <phoneticPr fontId="2" type="noConversion"/>
  </si>
  <si>
    <r>
      <rPr>
        <b/>
        <sz val="11"/>
        <color rgb="FFFF0000"/>
        <rFont val="細明體"/>
        <family val="3"/>
        <charset val="136"/>
      </rPr>
      <t>剩餘</t>
    </r>
    <r>
      <rPr>
        <sz val="11"/>
        <color theme="1"/>
        <rFont val="細明體"/>
        <family val="3"/>
        <charset val="136"/>
      </rPr>
      <t>(以前年)</t>
    </r>
    <phoneticPr fontId="2" type="noConversion"/>
  </si>
  <si>
    <t>X</t>
    <phoneticPr fontId="2" type="noConversion"/>
  </si>
  <si>
    <t>補助非公有房舍設置者辦理綠能應用計畫(105)</t>
  </si>
  <si>
    <t>綠能應用(103保留)</t>
    <phoneticPr fontId="2" type="noConversion"/>
  </si>
  <si>
    <t>非公有房舍(105保留)</t>
    <phoneticPr fontId="2" type="noConversion"/>
  </si>
  <si>
    <t>SBIR(105保留)</t>
    <phoneticPr fontId="2" type="noConversion"/>
  </si>
  <si>
    <t>補助製造業(105保留)</t>
    <phoneticPr fontId="2" type="noConversion"/>
  </si>
  <si>
    <t>獎勵民間(103.104保留)</t>
    <phoneticPr fontId="2" type="noConversion"/>
  </si>
  <si>
    <t>補助新北市服務業智慧節電示範補助計畫(105)</t>
  </si>
  <si>
    <t>無</t>
    <phoneticPr fontId="2" type="noConversion"/>
  </si>
  <si>
    <t>統一生活事業股份有限公司</t>
  </si>
  <si>
    <t>雙和醫院</t>
  </si>
  <si>
    <t>遠傳電信股份有限公司</t>
  </si>
  <si>
    <t>百晨企業</t>
    <phoneticPr fontId="2" type="noConversion"/>
  </si>
  <si>
    <t>補助工業團體及廠商辦理轉型、經營講習及各項訓練課程(106)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</si>
</sst>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7" formatCode="_-* #,##0_-;\-* #,##0_-;_-* &quot;-&quot;??_-;_-@_-"/>
    <numFmt numFmtId="179" formatCode="#,##0_ "/>
  </numFmts>
  <fonts count="1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標楷體"/>
      <family val="4"/>
      <charset val="136"/>
    </font>
    <font>
      <sz val="20"/>
      <name val="標楷體"/>
      <family val="4"/>
      <charset val="136"/>
    </font>
    <font>
      <sz val="20"/>
      <color theme="1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標楷體"/>
      <family val="4"/>
      <charset val="136"/>
    </font>
    <font>
      <sz val="11"/>
      <color theme="1"/>
      <name val="細明體"/>
      <family val="3"/>
      <charset val="136"/>
    </font>
    <font>
      <sz val="11"/>
      <name val="細明體"/>
      <family val="3"/>
      <charset val="136"/>
    </font>
    <font>
      <sz val="9"/>
      <color theme="1"/>
      <name val="細明體"/>
      <family val="3"/>
      <charset val="136"/>
    </font>
    <font>
      <b/>
      <sz val="11"/>
      <color rgb="FFFF000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" fillId="0" borderId="0"/>
  </cellStyleXfs>
  <cellXfs count="60">
    <xf numFmtId="0" fontId="0" fillId="0" borderId="0" xfId="0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>
      <alignment vertical="center"/>
    </xf>
    <xf numFmtId="0" fontId="13" fillId="4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177" fontId="15" fillId="4" borderId="4" xfId="1" applyNumberFormat="1" applyFont="1" applyFill="1" applyBorder="1" applyAlignment="1">
      <alignment horizontal="right" vertical="center" wrapText="1"/>
    </xf>
    <xf numFmtId="177" fontId="15" fillId="3" borderId="4" xfId="1" applyNumberFormat="1" applyFont="1" applyFill="1" applyBorder="1" applyAlignment="1">
      <alignment horizontal="right" vertical="center" wrapText="1"/>
    </xf>
    <xf numFmtId="177" fontId="15" fillId="5" borderId="4" xfId="1" applyNumberFormat="1" applyFont="1" applyFill="1" applyBorder="1" applyAlignment="1">
      <alignment horizontal="right" vertical="center" wrapText="1"/>
    </xf>
    <xf numFmtId="177" fontId="15" fillId="2" borderId="4" xfId="1" applyNumberFormat="1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right" vertical="center" wrapText="1"/>
    </xf>
    <xf numFmtId="179" fontId="15" fillId="3" borderId="4" xfId="1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3" fillId="5" borderId="4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right" vertical="center" wrapText="1"/>
    </xf>
    <xf numFmtId="177" fontId="15" fillId="4" borderId="4" xfId="1" quotePrefix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77" fontId="13" fillId="2" borderId="4" xfId="0" applyNumberFormat="1" applyFont="1" applyFill="1" applyBorder="1" applyAlignment="1">
      <alignment horizontal="right" vertical="center" wrapText="1"/>
    </xf>
    <xf numFmtId="177" fontId="13" fillId="3" borderId="4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77" fontId="8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77" fontId="7" fillId="0" borderId="8" xfId="2" applyNumberFormat="1" applyFont="1" applyBorder="1" applyAlignment="1">
      <alignment horizontal="left" vertical="center" wrapText="1"/>
    </xf>
    <xf numFmtId="177" fontId="7" fillId="0" borderId="9" xfId="2" applyNumberFormat="1" applyFont="1" applyBorder="1" applyAlignment="1">
      <alignment horizontal="left" vertical="center" wrapText="1"/>
    </xf>
    <xf numFmtId="177" fontId="7" fillId="0" borderId="10" xfId="2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</cellXfs>
  <cellStyles count="4">
    <cellStyle name="一般" xfId="0" builtinId="0"/>
    <cellStyle name="一般 2" xfId="3"/>
    <cellStyle name="千分位" xfId="1" builtinId="3"/>
    <cellStyle name="千分位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J8"/>
  <sheetViews>
    <sheetView topLeftCell="S1" workbookViewId="0">
      <selection activeCell="W4" sqref="W4"/>
    </sheetView>
  </sheetViews>
  <sheetFormatPr defaultRowHeight="16.5" x14ac:dyDescent="0.25"/>
  <cols>
    <col min="1" max="18" width="0" hidden="1" customWidth="1"/>
    <col min="19" max="19" width="18.75" customWidth="1"/>
  </cols>
  <sheetData>
    <row r="1" spans="4:36" s="8" customFormat="1" x14ac:dyDescent="0.25">
      <c r="G1" s="9"/>
      <c r="S1" s="10"/>
      <c r="T1" s="36" t="s">
        <v>21</v>
      </c>
      <c r="U1" s="37"/>
      <c r="V1" s="38"/>
      <c r="W1" s="39" t="s">
        <v>16</v>
      </c>
      <c r="X1" s="40"/>
      <c r="Y1" s="40"/>
      <c r="Z1" s="40"/>
      <c r="AA1" s="40"/>
      <c r="AB1" s="41"/>
      <c r="AC1" s="42" t="s">
        <v>17</v>
      </c>
      <c r="AD1" s="43"/>
      <c r="AE1" s="43"/>
      <c r="AF1" s="32" t="s">
        <v>35</v>
      </c>
      <c r="AG1" s="33"/>
      <c r="AH1" s="34"/>
      <c r="AI1" s="34"/>
      <c r="AJ1" s="35"/>
    </row>
    <row r="2" spans="4:36" s="8" customFormat="1" ht="55.5" customHeight="1" x14ac:dyDescent="0.25">
      <c r="G2" s="9"/>
      <c r="S2" s="10"/>
      <c r="T2" s="11" t="s">
        <v>22</v>
      </c>
      <c r="U2" s="11" t="s">
        <v>37</v>
      </c>
      <c r="V2" s="11" t="s">
        <v>47</v>
      </c>
      <c r="W2" s="12" t="s">
        <v>25</v>
      </c>
      <c r="X2" s="12" t="s">
        <v>26</v>
      </c>
      <c r="Y2" s="12" t="s">
        <v>27</v>
      </c>
      <c r="Z2" s="12" t="s">
        <v>28</v>
      </c>
      <c r="AA2" s="12" t="s">
        <v>45</v>
      </c>
      <c r="AB2" s="12" t="s">
        <v>46</v>
      </c>
      <c r="AC2" s="13" t="s">
        <v>29</v>
      </c>
      <c r="AD2" s="13" t="s">
        <v>30</v>
      </c>
      <c r="AE2" s="13" t="s">
        <v>31</v>
      </c>
      <c r="AF2" s="14" t="s">
        <v>32</v>
      </c>
      <c r="AG2" s="14" t="s">
        <v>33</v>
      </c>
      <c r="AH2" s="14" t="s">
        <v>34</v>
      </c>
      <c r="AI2" s="14" t="s">
        <v>44</v>
      </c>
      <c r="AJ2" s="14" t="s">
        <v>43</v>
      </c>
    </row>
    <row r="3" spans="4:36" s="8" customFormat="1" ht="15.75" x14ac:dyDescent="0.25">
      <c r="G3" s="9"/>
      <c r="S3" s="10" t="s">
        <v>38</v>
      </c>
      <c r="T3" s="15">
        <f>2000000/1000</f>
        <v>2000</v>
      </c>
      <c r="U3" s="15">
        <f>14000000/1000</f>
        <v>14000</v>
      </c>
      <c r="V3" s="15">
        <f>(3515177+17054241)/1000</f>
        <v>20569.418000000001</v>
      </c>
      <c r="W3" s="16">
        <f>2800000/1000</f>
        <v>2800</v>
      </c>
      <c r="X3" s="16">
        <f>11500000/1000</f>
        <v>11500</v>
      </c>
      <c r="Y3" s="16">
        <f>38000000/1000</f>
        <v>38000</v>
      </c>
      <c r="Z3" s="16">
        <f>2700000/1000</f>
        <v>2700</v>
      </c>
      <c r="AA3" s="16">
        <f>16189500/1000</f>
        <v>16189.5</v>
      </c>
      <c r="AB3" s="16">
        <f>380000/1000</f>
        <v>380</v>
      </c>
      <c r="AC3" s="17">
        <f>1000000/1000</f>
        <v>1000</v>
      </c>
      <c r="AD3" s="17">
        <f>500000/1000</f>
        <v>500</v>
      </c>
      <c r="AE3" s="17">
        <f>1500000/1000</f>
        <v>1500</v>
      </c>
      <c r="AF3" s="18">
        <f>3500000/1000</f>
        <v>3500</v>
      </c>
      <c r="AG3" s="18">
        <f>3000000/1000</f>
        <v>3000</v>
      </c>
      <c r="AH3" s="18">
        <f>1000000/1000</f>
        <v>1000</v>
      </c>
      <c r="AI3" s="18">
        <f>1196760/1000</f>
        <v>1196.76</v>
      </c>
      <c r="AJ3" s="18">
        <f>604320/1000</f>
        <v>604.32000000000005</v>
      </c>
    </row>
    <row r="4" spans="4:36" s="8" customFormat="1" ht="15.75" x14ac:dyDescent="0.25">
      <c r="G4" s="9"/>
      <c r="S4" s="10" t="s">
        <v>23</v>
      </c>
      <c r="T4" s="19">
        <f>SUM(N13:N18)</f>
        <v>0</v>
      </c>
      <c r="U4" s="19">
        <f>SUM(N19:N24)</f>
        <v>0</v>
      </c>
      <c r="V4" s="15" t="s">
        <v>41</v>
      </c>
      <c r="W4" s="20">
        <f>SUM(N49:N55)</f>
        <v>0</v>
      </c>
      <c r="X4" s="27" t="e">
        <f>#REF!</f>
        <v>#REF!</v>
      </c>
      <c r="Y4" s="21">
        <f>SUM(N57:N60)</f>
        <v>0</v>
      </c>
      <c r="Z4" s="21">
        <f>SUM(N61:N62)</f>
        <v>0</v>
      </c>
      <c r="AA4" s="16" t="s">
        <v>41</v>
      </c>
      <c r="AB4" s="16" t="s">
        <v>41</v>
      </c>
      <c r="AC4" s="22">
        <f>N113</f>
        <v>0</v>
      </c>
      <c r="AD4" s="22">
        <f>SUM(N114:N118)</f>
        <v>0</v>
      </c>
      <c r="AE4" s="22">
        <f>SUM(N119:N123)</f>
        <v>0</v>
      </c>
      <c r="AF4" s="23">
        <f>SUM(N124:N128)</f>
        <v>0</v>
      </c>
      <c r="AG4" s="23">
        <f>SUM(N129:N133)</f>
        <v>0</v>
      </c>
      <c r="AH4" s="23">
        <f>SUM(N134:N136)</f>
        <v>0</v>
      </c>
      <c r="AI4" s="23" t="s">
        <v>41</v>
      </c>
      <c r="AJ4" s="23" t="s">
        <v>41</v>
      </c>
    </row>
    <row r="5" spans="4:36" s="8" customFormat="1" ht="15.75" x14ac:dyDescent="0.25">
      <c r="G5" s="9"/>
      <c r="S5" s="10" t="s">
        <v>39</v>
      </c>
      <c r="T5" s="15">
        <f>T3-T4</f>
        <v>2000</v>
      </c>
      <c r="U5" s="15">
        <f>U3-U4</f>
        <v>14000</v>
      </c>
      <c r="V5" s="15" t="s">
        <v>41</v>
      </c>
      <c r="W5" s="16">
        <f>W3-W4</f>
        <v>2800</v>
      </c>
      <c r="X5" s="16" t="e">
        <f>X3-X4</f>
        <v>#REF!</v>
      </c>
      <c r="Y5" s="16">
        <f>Y3-Y4</f>
        <v>38000</v>
      </c>
      <c r="Z5" s="16">
        <f>Z3-Z4</f>
        <v>2700</v>
      </c>
      <c r="AA5" s="16" t="s">
        <v>41</v>
      </c>
      <c r="AB5" s="16" t="s">
        <v>41</v>
      </c>
      <c r="AC5" s="17">
        <f t="shared" ref="AC5:AH5" si="0">AC3-AC4</f>
        <v>1000</v>
      </c>
      <c r="AD5" s="17">
        <f t="shared" si="0"/>
        <v>500</v>
      </c>
      <c r="AE5" s="17">
        <f t="shared" si="0"/>
        <v>1500</v>
      </c>
      <c r="AF5" s="18">
        <f t="shared" si="0"/>
        <v>3500</v>
      </c>
      <c r="AG5" s="18">
        <f t="shared" si="0"/>
        <v>3000</v>
      </c>
      <c r="AH5" s="18">
        <f t="shared" si="0"/>
        <v>1000</v>
      </c>
      <c r="AI5" s="23" t="s">
        <v>41</v>
      </c>
      <c r="AJ5" s="23" t="s">
        <v>41</v>
      </c>
    </row>
    <row r="6" spans="4:36" s="8" customFormat="1" ht="15.75" x14ac:dyDescent="0.25">
      <c r="G6" s="9"/>
      <c r="S6" s="10" t="s">
        <v>24</v>
      </c>
      <c r="T6" s="24" t="s">
        <v>41</v>
      </c>
      <c r="U6" s="24" t="s">
        <v>41</v>
      </c>
      <c r="V6" s="19">
        <f>SUM(N25:N48)</f>
        <v>0</v>
      </c>
      <c r="W6" s="16" t="s">
        <v>41</v>
      </c>
      <c r="X6" s="16" t="s">
        <v>41</v>
      </c>
      <c r="Y6" s="16" t="s">
        <v>41</v>
      </c>
      <c r="Z6" s="16" t="s">
        <v>41</v>
      </c>
      <c r="AA6" s="21">
        <f>SUM(N63:N111)</f>
        <v>0</v>
      </c>
      <c r="AB6" s="16">
        <f>N112</f>
        <v>0</v>
      </c>
      <c r="AC6" s="22" t="s">
        <v>41</v>
      </c>
      <c r="AD6" s="22" t="s">
        <v>41</v>
      </c>
      <c r="AE6" s="22" t="s">
        <v>41</v>
      </c>
      <c r="AF6" s="23" t="s">
        <v>41</v>
      </c>
      <c r="AG6" s="23" t="s">
        <v>41</v>
      </c>
      <c r="AH6" s="23" t="s">
        <v>41</v>
      </c>
      <c r="AI6" s="23">
        <f>SUM(N137:N139)</f>
        <v>0</v>
      </c>
      <c r="AJ6" s="23">
        <f>SUM(N140:N142)</f>
        <v>0</v>
      </c>
    </row>
    <row r="7" spans="4:36" s="8" customFormat="1" ht="15.75" customHeight="1" x14ac:dyDescent="0.25">
      <c r="G7" s="9"/>
      <c r="S7" s="10" t="s">
        <v>40</v>
      </c>
      <c r="T7" s="15" t="s">
        <v>41</v>
      </c>
      <c r="U7" s="24" t="s">
        <v>41</v>
      </c>
      <c r="V7" s="24" t="s">
        <v>41</v>
      </c>
      <c r="W7" s="16" t="s">
        <v>41</v>
      </c>
      <c r="X7" s="16" t="s">
        <v>41</v>
      </c>
      <c r="Y7" s="16" t="s">
        <v>41</v>
      </c>
      <c r="Z7" s="16" t="s">
        <v>41</v>
      </c>
      <c r="AA7" s="16">
        <f>AA3-AA6</f>
        <v>16189.5</v>
      </c>
      <c r="AB7" s="16">
        <f>AB3-AB6</f>
        <v>380</v>
      </c>
      <c r="AC7" s="22" t="s">
        <v>41</v>
      </c>
      <c r="AD7" s="22" t="s">
        <v>41</v>
      </c>
      <c r="AE7" s="22" t="s">
        <v>41</v>
      </c>
      <c r="AF7" s="23" t="s">
        <v>41</v>
      </c>
      <c r="AG7" s="23" t="s">
        <v>41</v>
      </c>
      <c r="AH7" s="23" t="s">
        <v>41</v>
      </c>
      <c r="AI7" s="26">
        <f>AI3-AI6</f>
        <v>1196.76</v>
      </c>
      <c r="AJ7" s="26">
        <f>AJ3-AJ6</f>
        <v>604.32000000000005</v>
      </c>
    </row>
    <row r="8" spans="4:36" s="8" customFormat="1" ht="15.75" x14ac:dyDescent="0.25">
      <c r="D8" s="44" t="s">
        <v>20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0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</sheetData>
  <mergeCells count="5">
    <mergeCell ref="T1:V1"/>
    <mergeCell ref="W1:AB1"/>
    <mergeCell ref="AC1:AE1"/>
    <mergeCell ref="AF1:AJ1"/>
    <mergeCell ref="D8:R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RowHeight="16.5" x14ac:dyDescent="0.25"/>
  <cols>
    <col min="1" max="1" width="17.625" customWidth="1"/>
    <col min="2" max="2" width="32.625" customWidth="1"/>
    <col min="3" max="3" width="27.75" customWidth="1"/>
    <col min="4" max="4" width="22" customWidth="1"/>
    <col min="5" max="5" width="15.875" customWidth="1"/>
    <col min="7" max="7" width="15.125" customWidth="1"/>
    <col min="8" max="9" width="8.25" customWidth="1"/>
  </cols>
  <sheetData>
    <row r="1" spans="1:10" ht="27.75" x14ac:dyDescent="0.25">
      <c r="A1" s="54" t="s">
        <v>20</v>
      </c>
      <c r="B1" s="55"/>
      <c r="C1" s="55"/>
      <c r="D1" s="55"/>
      <c r="E1" s="55"/>
      <c r="F1" s="55"/>
      <c r="G1" s="55"/>
      <c r="H1" s="55"/>
      <c r="I1" s="55"/>
    </row>
    <row r="2" spans="1:10" ht="25.5" x14ac:dyDescent="0.25">
      <c r="A2" s="56" t="s">
        <v>19</v>
      </c>
      <c r="B2" s="57"/>
      <c r="C2" s="57"/>
      <c r="D2" s="57"/>
      <c r="E2" s="57"/>
      <c r="F2" s="57"/>
      <c r="G2" s="57"/>
      <c r="H2" s="57"/>
      <c r="I2" s="57"/>
    </row>
    <row r="3" spans="1:10" x14ac:dyDescent="0.25">
      <c r="A3" s="5"/>
      <c r="B3" s="5"/>
      <c r="C3" s="53"/>
      <c r="D3" s="53"/>
      <c r="E3" s="5"/>
      <c r="F3" s="6"/>
      <c r="G3" s="6"/>
      <c r="H3" s="53" t="s">
        <v>2</v>
      </c>
      <c r="I3" s="59"/>
    </row>
    <row r="4" spans="1:10" ht="16.5" customHeight="1" x14ac:dyDescent="0.25">
      <c r="A4" s="58" t="s">
        <v>3</v>
      </c>
      <c r="B4" s="58" t="s">
        <v>4</v>
      </c>
      <c r="C4" s="58" t="s">
        <v>14</v>
      </c>
      <c r="D4" s="58" t="s">
        <v>5</v>
      </c>
      <c r="E4" s="58" t="s">
        <v>6</v>
      </c>
      <c r="F4" s="58" t="s">
        <v>7</v>
      </c>
      <c r="G4" s="58" t="s">
        <v>12</v>
      </c>
      <c r="H4" s="52" t="s">
        <v>8</v>
      </c>
      <c r="I4" s="52"/>
    </row>
    <row r="5" spans="1:10" ht="97.5" customHeight="1" x14ac:dyDescent="0.25">
      <c r="A5" s="58"/>
      <c r="B5" s="58"/>
      <c r="C5" s="58"/>
      <c r="D5" s="58"/>
      <c r="E5" s="58"/>
      <c r="F5" s="58"/>
      <c r="G5" s="58"/>
      <c r="H5" s="2" t="s">
        <v>9</v>
      </c>
      <c r="I5" s="3" t="s">
        <v>10</v>
      </c>
    </row>
    <row r="6" spans="1:10" ht="38.25" customHeight="1" x14ac:dyDescent="0.25">
      <c r="A6" s="4" t="s">
        <v>15</v>
      </c>
      <c r="B6" s="7" t="s">
        <v>54</v>
      </c>
      <c r="C6" s="7" t="s">
        <v>1</v>
      </c>
      <c r="D6" s="7" t="s">
        <v>18</v>
      </c>
      <c r="E6" s="29">
        <v>1000</v>
      </c>
      <c r="F6" s="31" t="s">
        <v>49</v>
      </c>
      <c r="G6" s="7"/>
      <c r="H6" s="28" t="s">
        <v>0</v>
      </c>
      <c r="I6" s="7"/>
    </row>
    <row r="7" spans="1:10" ht="38.25" customHeight="1" x14ac:dyDescent="0.25">
      <c r="A7" s="4" t="s">
        <v>15</v>
      </c>
      <c r="B7" s="7" t="s">
        <v>36</v>
      </c>
      <c r="C7" s="7" t="s">
        <v>13</v>
      </c>
      <c r="D7" s="7" t="s">
        <v>18</v>
      </c>
      <c r="E7" s="29">
        <v>5000</v>
      </c>
      <c r="F7" s="31" t="s">
        <v>49</v>
      </c>
      <c r="G7" s="7"/>
      <c r="H7" s="28" t="s">
        <v>0</v>
      </c>
      <c r="I7" s="7"/>
    </row>
    <row r="8" spans="1:10" ht="38.25" customHeight="1" x14ac:dyDescent="0.25">
      <c r="A8" s="4" t="s">
        <v>15</v>
      </c>
      <c r="B8" s="7" t="s">
        <v>48</v>
      </c>
      <c r="C8" s="7" t="s">
        <v>50</v>
      </c>
      <c r="D8" s="7" t="s">
        <v>18</v>
      </c>
      <c r="E8" s="29">
        <v>300</v>
      </c>
      <c r="F8" s="31" t="s">
        <v>49</v>
      </c>
      <c r="G8" s="7"/>
      <c r="H8" s="28" t="s">
        <v>0</v>
      </c>
      <c r="I8" s="7"/>
    </row>
    <row r="9" spans="1:10" ht="38.25" customHeight="1" x14ac:dyDescent="0.25">
      <c r="A9" s="4" t="s">
        <v>15</v>
      </c>
      <c r="B9" s="7" t="s">
        <v>48</v>
      </c>
      <c r="C9" s="7" t="s">
        <v>51</v>
      </c>
      <c r="D9" s="7" t="s">
        <v>18</v>
      </c>
      <c r="E9" s="29">
        <v>500</v>
      </c>
      <c r="F9" s="31" t="s">
        <v>49</v>
      </c>
      <c r="G9" s="7"/>
      <c r="H9" s="28" t="s">
        <v>0</v>
      </c>
      <c r="I9" s="7"/>
    </row>
    <row r="10" spans="1:10" ht="38.25" customHeight="1" x14ac:dyDescent="0.25">
      <c r="A10" s="4" t="s">
        <v>15</v>
      </c>
      <c r="B10" s="7" t="s">
        <v>48</v>
      </c>
      <c r="C10" s="7" t="s">
        <v>52</v>
      </c>
      <c r="D10" s="7" t="s">
        <v>18</v>
      </c>
      <c r="E10" s="29">
        <v>300</v>
      </c>
      <c r="F10" s="31" t="s">
        <v>49</v>
      </c>
      <c r="G10" s="7"/>
      <c r="H10" s="28" t="s">
        <v>0</v>
      </c>
      <c r="I10" s="7"/>
    </row>
    <row r="11" spans="1:10" ht="38.25" customHeight="1" x14ac:dyDescent="0.25">
      <c r="A11" s="4" t="s">
        <v>15</v>
      </c>
      <c r="B11" s="7" t="s">
        <v>42</v>
      </c>
      <c r="C11" s="7" t="s">
        <v>53</v>
      </c>
      <c r="D11" s="7" t="s">
        <v>18</v>
      </c>
      <c r="E11" s="29">
        <v>1000</v>
      </c>
      <c r="F11" s="31" t="s">
        <v>49</v>
      </c>
      <c r="G11" s="7"/>
      <c r="H11" s="28" t="s">
        <v>0</v>
      </c>
      <c r="I11" s="7"/>
    </row>
    <row r="12" spans="1:10" ht="38.25" customHeight="1" x14ac:dyDescent="0.25">
      <c r="A12" s="46" t="s">
        <v>11</v>
      </c>
      <c r="B12" s="47"/>
      <c r="C12" s="47"/>
      <c r="D12" s="48"/>
      <c r="E12" s="30">
        <f>SUM(E6:E11)</f>
        <v>8100</v>
      </c>
      <c r="F12" s="49"/>
      <c r="G12" s="50"/>
      <c r="H12" s="50"/>
      <c r="I12" s="51"/>
      <c r="J12" s="1"/>
    </row>
    <row r="13" spans="1:10" ht="38.25" customHeight="1" x14ac:dyDescent="0.25"/>
    <row r="14" spans="1:10" ht="38.25" customHeight="1" x14ac:dyDescent="0.25"/>
    <row r="15" spans="1:10" ht="38.25" customHeight="1" x14ac:dyDescent="0.25"/>
    <row r="16" spans="1:10" ht="38.25" customHeight="1" x14ac:dyDescent="0.25"/>
    <row r="17" ht="38.25" customHeight="1" x14ac:dyDescent="0.25"/>
    <row r="18" ht="38.25" customHeight="1" x14ac:dyDescent="0.25"/>
    <row r="19" ht="38.25" customHeight="1" x14ac:dyDescent="0.25"/>
    <row r="20" ht="38.25" customHeight="1" x14ac:dyDescent="0.25"/>
    <row r="21" ht="38.25" customHeight="1" x14ac:dyDescent="0.25"/>
    <row r="22" ht="38.25" customHeight="1" x14ac:dyDescent="0.25"/>
    <row r="23" ht="38.25" customHeight="1" x14ac:dyDescent="0.25"/>
    <row r="24" ht="38.25" customHeight="1" x14ac:dyDescent="0.25"/>
    <row r="25" ht="38.25" customHeight="1" x14ac:dyDescent="0.25"/>
    <row r="26" ht="38.25" customHeight="1" x14ac:dyDescent="0.25"/>
    <row r="27" ht="38.25" customHeight="1" x14ac:dyDescent="0.25"/>
    <row r="28" ht="38.25" customHeight="1" x14ac:dyDescent="0.25"/>
    <row r="29" ht="38.25" customHeight="1" x14ac:dyDescent="0.25"/>
    <row r="30" ht="38.25" customHeight="1" x14ac:dyDescent="0.25"/>
    <row r="31" ht="38.25" customHeight="1" x14ac:dyDescent="0.25"/>
    <row r="32" ht="38.25" customHeight="1" x14ac:dyDescent="0.25"/>
    <row r="33" ht="38.25" customHeight="1" x14ac:dyDescent="0.25"/>
    <row r="34" ht="38.25" customHeight="1" x14ac:dyDescent="0.25"/>
    <row r="35" ht="38.25" customHeight="1" x14ac:dyDescent="0.25"/>
    <row r="36" ht="38.25" customHeight="1" x14ac:dyDescent="0.25"/>
    <row r="37" ht="38.25" customHeight="1" x14ac:dyDescent="0.25"/>
    <row r="38" ht="38.25" customHeight="1" x14ac:dyDescent="0.25"/>
    <row r="39" ht="38.25" customHeight="1" x14ac:dyDescent="0.25"/>
    <row r="40" ht="38.25" customHeight="1" x14ac:dyDescent="0.25"/>
    <row r="41" ht="38.25" customHeight="1" x14ac:dyDescent="0.25"/>
    <row r="42" ht="38.25" customHeight="1" x14ac:dyDescent="0.25"/>
    <row r="43" ht="38.25" customHeight="1" x14ac:dyDescent="0.25"/>
    <row r="44" ht="38.25" customHeight="1" x14ac:dyDescent="0.25"/>
    <row r="45" ht="38.25" customHeight="1" x14ac:dyDescent="0.25"/>
    <row r="46" ht="38.25" customHeight="1" x14ac:dyDescent="0.25"/>
    <row r="47" ht="38.25" customHeight="1" x14ac:dyDescent="0.25"/>
    <row r="48" ht="38.25" customHeight="1" x14ac:dyDescent="0.25"/>
    <row r="49" ht="38.25" customHeight="1" x14ac:dyDescent="0.25"/>
    <row r="50" ht="38.25" customHeight="1" x14ac:dyDescent="0.25"/>
    <row r="51" ht="38.25" customHeight="1" x14ac:dyDescent="0.25"/>
    <row r="52" ht="38.25" customHeight="1" x14ac:dyDescent="0.25"/>
    <row r="53" ht="38.25" customHeight="1" x14ac:dyDescent="0.25"/>
    <row r="54" ht="38.25" customHeight="1" x14ac:dyDescent="0.25"/>
    <row r="55" ht="38.25" customHeight="1" x14ac:dyDescent="0.25"/>
    <row r="56" ht="38.25" customHeight="1" x14ac:dyDescent="0.25"/>
    <row r="57" ht="38.25" customHeight="1" x14ac:dyDescent="0.25"/>
    <row r="58" ht="38.25" customHeight="1" x14ac:dyDescent="0.25"/>
    <row r="59" ht="38.25" customHeight="1" x14ac:dyDescent="0.25"/>
    <row r="60" ht="38.25" customHeight="1" x14ac:dyDescent="0.25"/>
    <row r="61" ht="38.25" customHeight="1" x14ac:dyDescent="0.25"/>
    <row r="62" ht="38.25" customHeight="1" x14ac:dyDescent="0.25"/>
    <row r="63" ht="38.25" customHeight="1" x14ac:dyDescent="0.25"/>
    <row r="64" ht="38.25" customHeight="1" x14ac:dyDescent="0.25"/>
    <row r="65" ht="38.25" customHeight="1" x14ac:dyDescent="0.25"/>
    <row r="66" ht="38.25" customHeight="1" x14ac:dyDescent="0.25"/>
    <row r="67" ht="38.25" customHeight="1" x14ac:dyDescent="0.25"/>
    <row r="68" ht="38.25" customHeight="1" x14ac:dyDescent="0.25"/>
    <row r="69" ht="38.25" customHeight="1" x14ac:dyDescent="0.25"/>
    <row r="70" ht="38.25" customHeight="1" x14ac:dyDescent="0.25"/>
    <row r="71" ht="38.25" customHeight="1" x14ac:dyDescent="0.25"/>
    <row r="72" ht="38.25" customHeight="1" x14ac:dyDescent="0.25"/>
    <row r="73" ht="38.25" customHeight="1" x14ac:dyDescent="0.25"/>
    <row r="74" ht="38.25" customHeight="1" x14ac:dyDescent="0.25"/>
    <row r="75" ht="38.25" customHeight="1" x14ac:dyDescent="0.25"/>
    <row r="76" ht="38.25" customHeight="1" x14ac:dyDescent="0.25"/>
    <row r="77" ht="38.25" customHeight="1" x14ac:dyDescent="0.25"/>
    <row r="78" ht="38.25" customHeight="1" x14ac:dyDescent="0.25"/>
    <row r="79" ht="38.25" customHeight="1" x14ac:dyDescent="0.25"/>
    <row r="80" ht="38.25" customHeight="1" x14ac:dyDescent="0.25"/>
    <row r="81" ht="38.25" customHeight="1" x14ac:dyDescent="0.25"/>
    <row r="82" ht="38.25" customHeight="1" x14ac:dyDescent="0.25"/>
    <row r="83" ht="38.25" customHeight="1" x14ac:dyDescent="0.25"/>
    <row r="84" ht="38.25" customHeight="1" x14ac:dyDescent="0.25"/>
    <row r="85" ht="38.25" customHeight="1" x14ac:dyDescent="0.25"/>
    <row r="86" ht="38.25" customHeight="1" x14ac:dyDescent="0.25"/>
    <row r="87" ht="38.25" customHeight="1" x14ac:dyDescent="0.25"/>
    <row r="88" ht="38.25" customHeight="1" x14ac:dyDescent="0.25"/>
    <row r="89" ht="38.25" customHeight="1" x14ac:dyDescent="0.25"/>
    <row r="90" ht="38.25" customHeight="1" x14ac:dyDescent="0.25"/>
    <row r="91" ht="38.25" customHeight="1" x14ac:dyDescent="0.25"/>
    <row r="92" ht="38.25" customHeight="1" x14ac:dyDescent="0.25"/>
    <row r="93" ht="38.25" customHeight="1" x14ac:dyDescent="0.25"/>
    <row r="94" ht="38.25" customHeight="1" x14ac:dyDescent="0.25"/>
    <row r="95" ht="38.25" customHeight="1" x14ac:dyDescent="0.25"/>
    <row r="96" ht="38.25" customHeight="1" x14ac:dyDescent="0.25"/>
    <row r="97" ht="38.25" customHeight="1" x14ac:dyDescent="0.25"/>
    <row r="98" ht="38.25" customHeight="1" x14ac:dyDescent="0.25"/>
    <row r="99" ht="38.25" customHeight="1" x14ac:dyDescent="0.25"/>
    <row r="100" ht="38.25" customHeight="1" x14ac:dyDescent="0.25"/>
    <row r="101" ht="38.25" customHeight="1" x14ac:dyDescent="0.25"/>
    <row r="102" ht="38.25" customHeight="1" x14ac:dyDescent="0.25"/>
    <row r="103" ht="38.25" customHeight="1" x14ac:dyDescent="0.25"/>
    <row r="104" ht="38.25" customHeight="1" x14ac:dyDescent="0.25"/>
    <row r="105" ht="38.25" customHeight="1" x14ac:dyDescent="0.25"/>
    <row r="106" ht="38.25" customHeight="1" x14ac:dyDescent="0.25"/>
    <row r="107" ht="38.25" customHeight="1" x14ac:dyDescent="0.25"/>
    <row r="108" ht="38.25" customHeight="1" x14ac:dyDescent="0.25"/>
    <row r="109" ht="38.25" customHeight="1" x14ac:dyDescent="0.25"/>
    <row r="110" ht="38.25" customHeight="1" x14ac:dyDescent="0.25"/>
    <row r="111" ht="38.25" customHeight="1" x14ac:dyDescent="0.25"/>
    <row r="112" ht="38.25" customHeight="1" x14ac:dyDescent="0.25"/>
    <row r="113" spans="1:10" ht="38.25" customHeight="1" x14ac:dyDescent="0.25"/>
    <row r="114" spans="1:10" ht="38.25" customHeight="1" x14ac:dyDescent="0.25"/>
    <row r="115" spans="1:10" ht="38.25" customHeight="1" x14ac:dyDescent="0.25"/>
    <row r="116" spans="1:10" ht="38.25" customHeight="1" x14ac:dyDescent="0.25"/>
    <row r="117" spans="1:10" ht="38.25" customHeight="1" x14ac:dyDescent="0.25"/>
    <row r="118" spans="1:10" ht="38.25" customHeight="1" x14ac:dyDescent="0.25"/>
    <row r="119" spans="1:10" ht="36" customHeight="1" x14ac:dyDescent="0.25"/>
    <row r="120" spans="1:10" ht="36" customHeight="1" x14ac:dyDescent="0.25"/>
    <row r="121" spans="1:10" ht="36" customHeight="1" x14ac:dyDescent="0.25"/>
    <row r="122" spans="1:10" ht="36" customHeight="1" x14ac:dyDescent="0.25"/>
    <row r="123" spans="1:10" ht="36" customHeight="1" x14ac:dyDescent="0.25"/>
    <row r="124" spans="1:10" ht="36" customHeight="1" x14ac:dyDescent="0.25"/>
    <row r="125" spans="1:10" ht="36" customHeight="1" x14ac:dyDescent="0.25"/>
    <row r="126" spans="1:10" s="1" customFormat="1" ht="28.9" customHeight="1" x14ac:dyDescent="0.25">
      <c r="A126"/>
      <c r="B126"/>
      <c r="C126"/>
      <c r="D126"/>
      <c r="E126"/>
      <c r="F126"/>
      <c r="G126"/>
      <c r="H126"/>
      <c r="I126"/>
      <c r="J126"/>
    </row>
  </sheetData>
  <mergeCells count="14">
    <mergeCell ref="A12:D12"/>
    <mergeCell ref="F12:I12"/>
    <mergeCell ref="H4:I4"/>
    <mergeCell ref="C3:D3"/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3:I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Footer>第 &amp;P 頁，共 &amp;N 頁</oddFooter>
  </headerFooter>
  <rowBreaks count="3" manualBreakCount="3">
    <brk id="32" max="16383" man="1"/>
    <brk id="62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金額核對</vt:lpstr>
      <vt:lpstr>第一季發布</vt:lpstr>
      <vt:lpstr>第一季發布!Print_Area</vt:lpstr>
      <vt:lpstr>第一季發布!Print_Titles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2017-04-05T06:05:31Z</cp:lastPrinted>
  <dcterms:created xsi:type="dcterms:W3CDTF">2014-12-11T02:43:08Z</dcterms:created>
  <dcterms:modified xsi:type="dcterms:W3CDTF">2017-04-11T03:13:07Z</dcterms:modified>
</cp:coreProperties>
</file>